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cindyrella/Desktop/"/>
    </mc:Choice>
  </mc:AlternateContent>
  <xr:revisionPtr revIDLastSave="0" documentId="8_{7AFA3F7A-91FA-1A4B-8DC8-2863AA02A6ED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1" l="1"/>
  <c r="S70" i="1"/>
  <c r="P70" i="1"/>
  <c r="P53" i="1"/>
  <c r="S66" i="1"/>
  <c r="S57" i="1"/>
  <c r="S53" i="1"/>
  <c r="I57" i="1"/>
  <c r="I79" i="1" s="1"/>
  <c r="S16" i="1"/>
  <c r="S9" i="1"/>
  <c r="S22" i="1" s="1"/>
  <c r="I16" i="1"/>
  <c r="I9" i="1"/>
  <c r="I22" i="1" l="1"/>
  <c r="S79" i="1"/>
  <c r="P57" i="1" l="1"/>
  <c r="F79" i="1"/>
  <c r="P9" i="1"/>
  <c r="P16" i="1"/>
  <c r="F9" i="1"/>
  <c r="F16" i="1"/>
  <c r="P79" i="1" l="1"/>
  <c r="P22" i="1"/>
  <c r="F22" i="1"/>
</calcChain>
</file>

<file path=xl/sharedStrings.xml><?xml version="1.0" encoding="utf-8"?>
<sst xmlns="http://schemas.openxmlformats.org/spreadsheetml/2006/main" count="82" uniqueCount="78">
  <si>
    <t>ACTIVA</t>
  </si>
  <si>
    <t>PASSIVA</t>
  </si>
  <si>
    <t>Liquide middelen</t>
  </si>
  <si>
    <t>Eigen vermogen</t>
  </si>
  <si>
    <t>Kas</t>
  </si>
  <si>
    <t>Werkkapitaal</t>
  </si>
  <si>
    <t>Rabobank betaalrekening</t>
  </si>
  <si>
    <t>Resultaat lopend boekjaar</t>
  </si>
  <si>
    <t>Rabobank reserverekening</t>
  </si>
  <si>
    <t>Kort vreemd vermogen</t>
  </si>
  <si>
    <t>Crediteuren</t>
  </si>
  <si>
    <t>Verrekening BTW</t>
  </si>
  <si>
    <t>Vorderingen</t>
  </si>
  <si>
    <t>Debiteuren</t>
  </si>
  <si>
    <t>Vooruitontvangen bedragen</t>
  </si>
  <si>
    <t>TOTAAL</t>
  </si>
  <si>
    <t>KOSTEN</t>
  </si>
  <si>
    <t>BATEN</t>
  </si>
  <si>
    <t>Huur gebouw</t>
  </si>
  <si>
    <t>Subsidie gemeente</t>
  </si>
  <si>
    <t>Gas / water / elektra</t>
  </si>
  <si>
    <t>Onderhoud gebouw</t>
  </si>
  <si>
    <t>Sponsors</t>
  </si>
  <si>
    <t>Belastingen</t>
  </si>
  <si>
    <t>Schoonmaakkosten</t>
  </si>
  <si>
    <t>Overige huisvestingskosten</t>
  </si>
  <si>
    <t>Representatie</t>
  </si>
  <si>
    <t>Donateurs</t>
  </si>
  <si>
    <t>Entree algemeen</t>
  </si>
  <si>
    <t>Materiaal</t>
  </si>
  <si>
    <t>Verhuur materialen / ruimte</t>
  </si>
  <si>
    <t>Overige inkomsten</t>
  </si>
  <si>
    <t>Winkel</t>
  </si>
  <si>
    <t>verkoop</t>
  </si>
  <si>
    <t>inkoop</t>
  </si>
  <si>
    <t>Ontvangen rente</t>
  </si>
  <si>
    <t>Aankopen collectie</t>
  </si>
  <si>
    <t>Onderhoud website</t>
  </si>
  <si>
    <t>Toerkoop Sombrero</t>
  </si>
  <si>
    <t>overige</t>
  </si>
  <si>
    <t>Solipharma</t>
  </si>
  <si>
    <t>Rabo Clubkas</t>
  </si>
  <si>
    <t>Reclame en PR</t>
  </si>
  <si>
    <t>Onderhoud collectie</t>
  </si>
  <si>
    <t>Ongediertebestrijding</t>
  </si>
  <si>
    <t>Onderhoud inventaris</t>
  </si>
  <si>
    <t>Festiviteiten</t>
  </si>
  <si>
    <t>Exposities</t>
  </si>
  <si>
    <t>Activiteiten</t>
  </si>
  <si>
    <t>Consumpties</t>
  </si>
  <si>
    <t>Porti</t>
  </si>
  <si>
    <t>Drukwerk</t>
  </si>
  <si>
    <t>Bureaukosten</t>
  </si>
  <si>
    <t>Overige kosten medewerkers</t>
  </si>
  <si>
    <t>Diverse overige kosten</t>
  </si>
  <si>
    <t>Verzekering aansprakelijkheid</t>
  </si>
  <si>
    <t>Vreugde Meubel</t>
  </si>
  <si>
    <t>Veldbiologische Werken</t>
  </si>
  <si>
    <t>Diensten</t>
  </si>
  <si>
    <t>Kosten registratie</t>
  </si>
  <si>
    <t>Overbruggngslenng NZM</t>
  </si>
  <si>
    <t>Nog te ontvangen bedragen</t>
  </si>
  <si>
    <t>Deskundigheidsbevordering</t>
  </si>
  <si>
    <t>Zrs. Franciscanessen</t>
  </si>
  <si>
    <t>Voorziening audiotour</t>
  </si>
  <si>
    <t>BALANS PER 31 DECEMBER 2024</t>
  </si>
  <si>
    <t>REKENING VAN KOSTEN EN BATEN 2024</t>
  </si>
  <si>
    <t>Kosten inventaris</t>
  </si>
  <si>
    <t>Audiotour</t>
  </si>
  <si>
    <t>Contributies</t>
  </si>
  <si>
    <t>periodieke giften</t>
  </si>
  <si>
    <t>Broeders van St. Louis</t>
  </si>
  <si>
    <t>algemeen</t>
  </si>
  <si>
    <t>museumkaart</t>
  </si>
  <si>
    <t>groepsbezoek</t>
  </si>
  <si>
    <t>Telefoon en internet</t>
  </si>
  <si>
    <t>Bankkosten en provisie betaalautomaat</t>
  </si>
  <si>
    <t>Verzekering collectie en inboedel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</si>
</sst>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abSelected="1" workbookViewId="0">
      <selection activeCell="A57" sqref="A57"/>
    </sheetView>
  </sheetViews>
  <sheetFormatPr baseColWidth="10" defaultColWidth="8.83203125" defaultRowHeight="13" x14ac:dyDescent="0.15"/>
  <cols>
    <col min="1" max="1" width="4.33203125" customWidth="1"/>
    <col min="4" max="4" width="5.33203125" customWidth="1"/>
    <col min="5" max="5" width="9.83203125" customWidth="1"/>
    <col min="7" max="7" width="2.6640625" customWidth="1"/>
    <col min="10" max="10" width="6" customWidth="1"/>
    <col min="11" max="11" width="4.33203125" customWidth="1"/>
    <col min="12" max="12" width="7.5" customWidth="1"/>
    <col min="14" max="14" width="10.83203125" customWidth="1"/>
    <col min="15" max="15" width="9.6640625" customWidth="1"/>
    <col min="17" max="17" width="3.33203125" customWidth="1"/>
  </cols>
  <sheetData>
    <row r="1" spans="1:19" ht="16" x14ac:dyDescent="0.2">
      <c r="A1" s="10" t="s">
        <v>65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15">
      <c r="A3" s="11" t="s">
        <v>0</v>
      </c>
      <c r="B3" s="11"/>
      <c r="C3" s="2"/>
      <c r="D3" s="2"/>
      <c r="E3" s="2"/>
      <c r="F3" s="4">
        <v>2024</v>
      </c>
      <c r="G3" s="2"/>
      <c r="H3" s="2"/>
      <c r="I3" s="4">
        <v>2023</v>
      </c>
      <c r="J3" s="2"/>
      <c r="K3" s="11" t="s">
        <v>1</v>
      </c>
      <c r="L3" s="11"/>
      <c r="M3" s="2"/>
      <c r="N3" s="2"/>
      <c r="O3" s="2"/>
      <c r="P3" s="4">
        <v>2024</v>
      </c>
      <c r="Q3" s="2"/>
      <c r="R3" s="2"/>
      <c r="S3" s="4">
        <v>2023</v>
      </c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15">
      <c r="A5" s="11" t="s">
        <v>2</v>
      </c>
      <c r="B5" s="11"/>
      <c r="C5" s="11"/>
      <c r="D5" s="2"/>
      <c r="E5" s="7"/>
      <c r="F5" s="7"/>
      <c r="G5" s="2"/>
      <c r="H5" s="7"/>
      <c r="I5" s="7"/>
      <c r="J5" s="2"/>
      <c r="K5" s="11" t="s">
        <v>3</v>
      </c>
      <c r="L5" s="11"/>
      <c r="M5" s="11"/>
      <c r="N5" s="2"/>
      <c r="O5" s="2"/>
      <c r="P5" s="2"/>
      <c r="Q5" s="2"/>
      <c r="R5" s="2"/>
      <c r="S5" s="2"/>
    </row>
    <row r="6" spans="1:19" x14ac:dyDescent="0.15">
      <c r="A6" s="2"/>
      <c r="B6" s="2" t="s">
        <v>4</v>
      </c>
      <c r="C6" s="2"/>
      <c r="D6" s="2"/>
      <c r="E6" s="5">
        <v>82.75</v>
      </c>
      <c r="F6" s="7"/>
      <c r="G6" s="7"/>
      <c r="H6" s="5">
        <v>81.599999999999994</v>
      </c>
      <c r="I6" s="7"/>
      <c r="J6" s="2"/>
      <c r="K6" s="2"/>
      <c r="L6" s="12" t="s">
        <v>5</v>
      </c>
      <c r="M6" s="12"/>
      <c r="N6" s="2"/>
      <c r="O6" s="5">
        <v>2223.92</v>
      </c>
      <c r="P6" s="7"/>
      <c r="Q6" s="7"/>
      <c r="R6" s="5">
        <v>-311.14999999999998</v>
      </c>
      <c r="S6" s="7"/>
    </row>
    <row r="7" spans="1:19" x14ac:dyDescent="0.15">
      <c r="A7" s="2"/>
      <c r="B7" s="12" t="s">
        <v>6</v>
      </c>
      <c r="C7" s="12"/>
      <c r="D7" s="12"/>
      <c r="E7" s="5">
        <v>11516.55</v>
      </c>
      <c r="F7" s="7"/>
      <c r="G7" s="7"/>
      <c r="H7" s="5">
        <v>933.85</v>
      </c>
      <c r="I7" s="7"/>
      <c r="J7" s="2"/>
      <c r="K7" s="2"/>
      <c r="L7" s="2" t="s">
        <v>64</v>
      </c>
      <c r="M7" s="2"/>
      <c r="N7" s="2"/>
      <c r="O7" s="5">
        <v>4725</v>
      </c>
      <c r="P7" s="7"/>
      <c r="Q7" s="7"/>
      <c r="R7" s="5"/>
      <c r="S7" s="7"/>
    </row>
    <row r="8" spans="1:19" x14ac:dyDescent="0.15">
      <c r="A8" s="2"/>
      <c r="B8" s="12" t="s">
        <v>8</v>
      </c>
      <c r="C8" s="12"/>
      <c r="D8" s="12"/>
      <c r="E8" s="5">
        <v>6.95</v>
      </c>
      <c r="F8" s="7"/>
      <c r="G8" s="7"/>
      <c r="H8" s="5">
        <v>6.88</v>
      </c>
      <c r="I8" s="7"/>
      <c r="J8" s="2"/>
      <c r="K8" s="2"/>
      <c r="L8" s="12" t="s">
        <v>7</v>
      </c>
      <c r="M8" s="12"/>
      <c r="N8" s="12"/>
      <c r="O8" s="5">
        <v>4328.4399999999996</v>
      </c>
      <c r="P8" s="7"/>
      <c r="Q8" s="7"/>
      <c r="R8" s="5">
        <v>2535.0700000000002</v>
      </c>
      <c r="S8" s="7"/>
    </row>
    <row r="9" spans="1:19" x14ac:dyDescent="0.15">
      <c r="A9" s="2"/>
      <c r="B9" s="2"/>
      <c r="C9" s="2"/>
      <c r="D9" s="2"/>
      <c r="E9" s="7"/>
      <c r="F9" s="5">
        <f>SUM(E6:E8)</f>
        <v>11606.25</v>
      </c>
      <c r="G9" s="7"/>
      <c r="H9" s="7"/>
      <c r="I9" s="5">
        <f>SUM(H6:H8)</f>
        <v>1022.33</v>
      </c>
      <c r="J9" s="2"/>
      <c r="K9" s="2"/>
      <c r="L9" s="2"/>
      <c r="M9" s="2"/>
      <c r="N9" s="2"/>
      <c r="O9" s="7"/>
      <c r="P9" s="5">
        <f>SUM(O6:O8)</f>
        <v>11277.36</v>
      </c>
      <c r="Q9" s="7"/>
      <c r="R9" s="7"/>
      <c r="S9" s="5">
        <f>SUM(R6:R8)</f>
        <v>2223.92</v>
      </c>
    </row>
    <row r="10" spans="1:19" x14ac:dyDescent="0.15">
      <c r="A10" s="2"/>
      <c r="B10" s="2"/>
      <c r="C10" s="2"/>
      <c r="D10" s="2"/>
      <c r="E10" s="7"/>
      <c r="F10" s="5"/>
      <c r="G10" s="7"/>
      <c r="H10" s="7"/>
      <c r="I10" s="5"/>
      <c r="J10" s="2"/>
      <c r="K10" s="2"/>
      <c r="L10" s="2"/>
      <c r="M10" s="2"/>
      <c r="N10" s="2"/>
      <c r="O10" s="7"/>
      <c r="P10" s="7"/>
      <c r="Q10" s="7"/>
      <c r="R10" s="7"/>
      <c r="S10" s="7"/>
    </row>
    <row r="11" spans="1:19" x14ac:dyDescent="0.15">
      <c r="A11" s="2"/>
      <c r="B11" s="2"/>
      <c r="C11" s="2"/>
      <c r="D11" s="2"/>
      <c r="E11" s="7"/>
      <c r="F11" s="7"/>
      <c r="G11" s="7"/>
      <c r="H11" s="7"/>
      <c r="I11" s="7"/>
      <c r="J11" s="2"/>
      <c r="K11" s="2"/>
      <c r="L11" s="2"/>
      <c r="M11" s="2"/>
      <c r="N11" s="2"/>
      <c r="O11" s="7"/>
      <c r="P11" s="7"/>
      <c r="Q11" s="7"/>
      <c r="R11" s="7"/>
      <c r="S11" s="7"/>
    </row>
    <row r="12" spans="1:19" x14ac:dyDescent="0.15">
      <c r="A12" s="3" t="s">
        <v>12</v>
      </c>
      <c r="B12" s="3"/>
      <c r="C12" s="2"/>
      <c r="D12" s="2"/>
      <c r="E12" s="7"/>
      <c r="F12" s="7"/>
      <c r="G12" s="7"/>
      <c r="H12" s="7"/>
      <c r="I12" s="7"/>
      <c r="J12" s="2"/>
      <c r="K12" s="3" t="s">
        <v>9</v>
      </c>
      <c r="L12" s="3"/>
      <c r="M12" s="3"/>
      <c r="N12" s="2"/>
      <c r="O12" s="7"/>
      <c r="P12" s="7"/>
      <c r="Q12" s="7"/>
      <c r="R12" s="7"/>
      <c r="S12" s="7"/>
    </row>
    <row r="13" spans="1:19" x14ac:dyDescent="0.15">
      <c r="A13" s="2"/>
      <c r="B13" s="2" t="s">
        <v>13</v>
      </c>
      <c r="C13" s="2"/>
      <c r="D13" s="2"/>
      <c r="E13" s="5">
        <v>172.04</v>
      </c>
      <c r="F13" s="7"/>
      <c r="G13" s="7"/>
      <c r="H13" s="5">
        <v>861.82</v>
      </c>
      <c r="I13" s="7"/>
      <c r="J13" s="2"/>
      <c r="K13" s="2"/>
      <c r="L13" s="12" t="s">
        <v>10</v>
      </c>
      <c r="M13" s="12"/>
      <c r="N13" s="2"/>
      <c r="O13" s="5">
        <v>1441.93</v>
      </c>
      <c r="P13" s="7"/>
      <c r="Q13" s="7"/>
      <c r="R13" s="5">
        <v>1327.23</v>
      </c>
      <c r="S13" s="7"/>
    </row>
    <row r="14" spans="1:19" x14ac:dyDescent="0.15">
      <c r="B14" s="2" t="s">
        <v>61</v>
      </c>
      <c r="C14" s="2"/>
      <c r="D14" s="2"/>
      <c r="E14" s="5"/>
      <c r="F14" s="7"/>
      <c r="G14" s="7"/>
      <c r="H14" s="5"/>
      <c r="I14" s="7"/>
      <c r="J14" s="2"/>
      <c r="K14" s="2"/>
      <c r="L14" s="2" t="s">
        <v>60</v>
      </c>
      <c r="M14" s="2"/>
      <c r="N14" s="2"/>
      <c r="O14" s="7"/>
      <c r="P14" s="7"/>
      <c r="Q14" s="7"/>
      <c r="R14" s="7"/>
      <c r="S14" s="7"/>
    </row>
    <row r="15" spans="1:19" x14ac:dyDescent="0.15">
      <c r="A15" s="2"/>
      <c r="B15" s="2" t="s">
        <v>11</v>
      </c>
      <c r="C15" s="2"/>
      <c r="D15" s="2"/>
      <c r="E15" s="5">
        <v>941</v>
      </c>
      <c r="F15" s="7"/>
      <c r="G15" s="7"/>
      <c r="H15" s="5">
        <v>1667</v>
      </c>
      <c r="I15" s="7"/>
      <c r="J15" s="2"/>
      <c r="K15" s="2"/>
      <c r="L15" s="2" t="s">
        <v>14</v>
      </c>
      <c r="M15" s="2"/>
      <c r="N15" s="2"/>
      <c r="O15" s="7"/>
      <c r="P15" s="7"/>
      <c r="Q15" s="7"/>
      <c r="R15" s="7"/>
      <c r="S15" s="7"/>
    </row>
    <row r="16" spans="1:19" x14ac:dyDescent="0.15">
      <c r="A16" s="2"/>
      <c r="B16" s="2"/>
      <c r="C16" s="2"/>
      <c r="D16" s="2"/>
      <c r="E16" s="7"/>
      <c r="F16" s="5">
        <f>SUM(E13:E15)</f>
        <v>1113.04</v>
      </c>
      <c r="G16" s="7"/>
      <c r="H16" s="7"/>
      <c r="I16" s="5">
        <f>SUM(H13:H15)</f>
        <v>2528.8200000000002</v>
      </c>
      <c r="J16" s="2"/>
      <c r="K16" s="2"/>
      <c r="L16" s="2"/>
      <c r="M16" s="2"/>
      <c r="N16" s="2"/>
      <c r="O16" s="7"/>
      <c r="P16" s="5">
        <f>SUM(O13:O15)</f>
        <v>1441.93</v>
      </c>
      <c r="Q16" s="7"/>
      <c r="R16" s="7"/>
      <c r="S16" s="5">
        <f>SUM(R13:R15)</f>
        <v>1327.23</v>
      </c>
    </row>
    <row r="17" spans="1:19" x14ac:dyDescent="0.15">
      <c r="A17" s="2"/>
      <c r="J17" s="2"/>
      <c r="K17" s="2"/>
    </row>
    <row r="18" spans="1:19" x14ac:dyDescent="0.15">
      <c r="A18" s="2"/>
      <c r="J18" s="2"/>
      <c r="K18" s="2"/>
      <c r="L18" s="2"/>
      <c r="M18" s="2"/>
      <c r="N18" s="2"/>
      <c r="O18" s="7"/>
      <c r="P18" s="7"/>
      <c r="Q18" s="7"/>
      <c r="R18" s="7"/>
      <c r="S18" s="7"/>
    </row>
    <row r="19" spans="1:19" x14ac:dyDescent="0.15">
      <c r="A19" s="2"/>
      <c r="B19" s="2"/>
      <c r="C19" s="2"/>
      <c r="D19" s="2"/>
      <c r="E19" s="7"/>
      <c r="F19" s="7"/>
      <c r="G19" s="7"/>
      <c r="H19" s="7"/>
      <c r="I19" s="7"/>
      <c r="J19" s="2"/>
      <c r="K19" s="2"/>
      <c r="L19" s="2"/>
      <c r="M19" s="2"/>
      <c r="N19" s="2"/>
      <c r="O19" s="7"/>
      <c r="P19" s="7"/>
      <c r="Q19" s="7"/>
      <c r="R19" s="7"/>
      <c r="S19" s="7"/>
    </row>
    <row r="20" spans="1:19" x14ac:dyDescent="0.15">
      <c r="A20" s="2"/>
      <c r="B20" s="2"/>
      <c r="C20" s="2"/>
      <c r="D20" s="2"/>
      <c r="E20" s="7"/>
      <c r="F20" s="7"/>
      <c r="G20" s="7"/>
      <c r="H20" s="7"/>
      <c r="I20" s="7"/>
      <c r="J20" s="2"/>
      <c r="K20" s="2"/>
      <c r="L20" s="2"/>
      <c r="M20" s="2"/>
      <c r="N20" s="2"/>
      <c r="O20" s="7"/>
      <c r="P20" s="7"/>
      <c r="Q20" s="7"/>
      <c r="R20" s="7"/>
      <c r="S20" s="7"/>
    </row>
    <row r="21" spans="1:19" x14ac:dyDescent="0.15">
      <c r="A21" s="2"/>
      <c r="B21" s="2"/>
      <c r="C21" s="2"/>
      <c r="D21" s="2"/>
      <c r="E21" s="7"/>
      <c r="F21" s="7"/>
      <c r="G21" s="7"/>
      <c r="H21" s="7"/>
      <c r="I21" s="7"/>
      <c r="J21" s="2"/>
      <c r="K21" s="2"/>
      <c r="L21" s="2"/>
      <c r="M21" s="2"/>
      <c r="N21" s="2"/>
      <c r="O21" s="7"/>
      <c r="P21" s="7"/>
      <c r="Q21" s="7"/>
      <c r="R21" s="7"/>
      <c r="S21" s="7"/>
    </row>
    <row r="22" spans="1:19" x14ac:dyDescent="0.15">
      <c r="A22" s="3" t="s">
        <v>15</v>
      </c>
      <c r="B22" s="3"/>
      <c r="C22" s="3"/>
      <c r="D22" s="3"/>
      <c r="E22" s="8"/>
      <c r="F22" s="6">
        <f>SUM(F9:F16)</f>
        <v>12719.29</v>
      </c>
      <c r="G22" s="8"/>
      <c r="H22" s="8"/>
      <c r="I22" s="6">
        <f>SUM(I9:I16)</f>
        <v>3551.15</v>
      </c>
      <c r="J22" s="3"/>
      <c r="K22" s="3" t="s">
        <v>15</v>
      </c>
      <c r="L22" s="3"/>
      <c r="M22" s="3"/>
      <c r="N22" s="3"/>
      <c r="O22" s="8"/>
      <c r="P22" s="6">
        <f>SUM(P9:P16)</f>
        <v>12719.29</v>
      </c>
      <c r="Q22" s="8"/>
      <c r="R22" s="8"/>
      <c r="S22" s="6">
        <f>SUM(S9:S16)</f>
        <v>3551.15</v>
      </c>
    </row>
    <row r="40" spans="1:19" ht="16" x14ac:dyDescent="0.2">
      <c r="A40" s="1" t="s">
        <v>66</v>
      </c>
      <c r="B40" s="1"/>
      <c r="C40" s="1"/>
      <c r="D40" s="1"/>
      <c r="E40" s="1"/>
      <c r="F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15">
      <c r="A42" s="3" t="s">
        <v>16</v>
      </c>
      <c r="B42" s="3"/>
      <c r="C42" s="2"/>
      <c r="D42" s="2"/>
      <c r="E42" s="2"/>
      <c r="F42" s="4">
        <v>2024</v>
      </c>
      <c r="G42" s="2"/>
      <c r="H42" s="2"/>
      <c r="I42" s="4">
        <v>2023</v>
      </c>
      <c r="J42" s="2"/>
      <c r="K42" s="3" t="s">
        <v>17</v>
      </c>
      <c r="L42" s="3"/>
      <c r="M42" s="2"/>
      <c r="N42" s="2"/>
      <c r="O42" s="2"/>
      <c r="P42" s="4">
        <v>2024</v>
      </c>
      <c r="Q42" s="2"/>
      <c r="R42" s="2"/>
      <c r="S42" s="4">
        <v>2023</v>
      </c>
    </row>
    <row r="43" spans="1:19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15">
      <c r="A44" s="2" t="s">
        <v>18</v>
      </c>
      <c r="B44" s="2"/>
      <c r="C44" s="2"/>
      <c r="D44" s="2"/>
      <c r="E44" s="2"/>
      <c r="F44" s="5">
        <v>0.45</v>
      </c>
      <c r="G44" s="2"/>
      <c r="H44" s="2"/>
      <c r="I44" s="5">
        <v>0.45</v>
      </c>
      <c r="J44" s="2"/>
      <c r="K44" s="2" t="s">
        <v>19</v>
      </c>
      <c r="L44" s="2"/>
      <c r="M44" s="2"/>
      <c r="N44" s="2"/>
      <c r="O44" s="7"/>
      <c r="P44" s="5">
        <v>19437</v>
      </c>
      <c r="Q44" s="2"/>
      <c r="R44" s="7"/>
      <c r="S44" s="5">
        <v>14724.87</v>
      </c>
    </row>
    <row r="45" spans="1:19" x14ac:dyDescent="0.15">
      <c r="A45" s="2" t="s">
        <v>23</v>
      </c>
      <c r="B45" s="2"/>
      <c r="C45" s="2"/>
      <c r="D45" s="2"/>
      <c r="E45" s="2"/>
      <c r="F45" s="5">
        <v>1337.22</v>
      </c>
      <c r="G45" s="2"/>
      <c r="H45" s="2"/>
      <c r="I45" s="5">
        <v>1259.33</v>
      </c>
      <c r="J45" s="2"/>
      <c r="K45" s="2"/>
      <c r="L45" s="2"/>
      <c r="M45" s="2"/>
      <c r="N45" s="2"/>
      <c r="O45" s="7"/>
      <c r="P45" s="7"/>
      <c r="Q45" s="2"/>
      <c r="R45" s="7"/>
      <c r="S45" s="7"/>
    </row>
    <row r="46" spans="1:19" x14ac:dyDescent="0.15">
      <c r="A46" s="2" t="s">
        <v>20</v>
      </c>
      <c r="B46" s="2"/>
      <c r="C46" s="2"/>
      <c r="D46" s="2"/>
      <c r="E46" s="2"/>
      <c r="F46" s="5">
        <v>6077.54</v>
      </c>
      <c r="G46" s="2"/>
      <c r="H46" s="2"/>
      <c r="I46" s="5">
        <v>12297.91</v>
      </c>
      <c r="J46" s="2"/>
      <c r="K46" s="2" t="s">
        <v>22</v>
      </c>
      <c r="L46" s="2"/>
      <c r="M46" s="2" t="s">
        <v>71</v>
      </c>
      <c r="N46" s="2"/>
      <c r="O46" s="7">
        <v>500</v>
      </c>
      <c r="P46" s="9"/>
      <c r="Q46" s="2"/>
      <c r="R46" s="7"/>
    </row>
    <row r="47" spans="1:19" x14ac:dyDescent="0.15">
      <c r="A47" s="2" t="s">
        <v>21</v>
      </c>
      <c r="B47" s="2"/>
      <c r="C47" s="2"/>
      <c r="D47" s="2"/>
      <c r="E47" s="2"/>
      <c r="F47" s="5"/>
      <c r="G47" s="2"/>
      <c r="H47" s="2"/>
      <c r="I47" s="5"/>
      <c r="J47" s="2"/>
      <c r="K47" s="2"/>
      <c r="L47" s="2"/>
      <c r="M47" s="12" t="s">
        <v>57</v>
      </c>
      <c r="N47" s="12"/>
      <c r="O47" s="9">
        <v>25</v>
      </c>
      <c r="Q47" s="2"/>
      <c r="R47" s="7">
        <v>50</v>
      </c>
    </row>
    <row r="48" spans="1:19" x14ac:dyDescent="0.15">
      <c r="A48" s="2" t="s">
        <v>24</v>
      </c>
      <c r="B48" s="2"/>
      <c r="C48" s="2"/>
      <c r="D48" s="2"/>
      <c r="E48" s="2"/>
      <c r="F48" s="5">
        <v>1020</v>
      </c>
      <c r="G48" s="2"/>
      <c r="H48" s="2"/>
      <c r="I48" s="5">
        <v>862.67</v>
      </c>
      <c r="J48" s="2"/>
      <c r="K48" s="2"/>
      <c r="L48" s="2"/>
      <c r="M48" s="12" t="s">
        <v>56</v>
      </c>
      <c r="N48" s="12"/>
      <c r="O48" s="9">
        <v>25</v>
      </c>
      <c r="Q48" s="2"/>
      <c r="R48" s="7"/>
    </row>
    <row r="49" spans="1:19" x14ac:dyDescent="0.15">
      <c r="A49" s="2" t="s">
        <v>25</v>
      </c>
      <c r="B49" s="2"/>
      <c r="C49" s="2"/>
      <c r="D49" s="2"/>
      <c r="E49" s="2"/>
      <c r="F49" s="5"/>
      <c r="G49" s="2"/>
      <c r="H49" s="2"/>
      <c r="I49" s="5"/>
      <c r="J49" s="2"/>
      <c r="K49" s="2"/>
      <c r="L49" s="2"/>
      <c r="M49" s="2" t="s">
        <v>40</v>
      </c>
      <c r="N49" s="2"/>
      <c r="O49" s="7"/>
      <c r="P49" s="9"/>
      <c r="Q49" s="2"/>
      <c r="R49" s="7">
        <v>500</v>
      </c>
    </row>
    <row r="50" spans="1:19" x14ac:dyDescent="0.15">
      <c r="A50" t="s">
        <v>36</v>
      </c>
      <c r="F50" s="5"/>
      <c r="I50" s="5"/>
      <c r="J50" s="2"/>
      <c r="K50" s="2"/>
      <c r="L50" s="2"/>
      <c r="M50" s="2" t="s">
        <v>63</v>
      </c>
      <c r="N50" s="2"/>
      <c r="O50" s="7">
        <v>250</v>
      </c>
      <c r="P50" s="9"/>
      <c r="Q50" s="2"/>
      <c r="R50" s="7">
        <v>250</v>
      </c>
    </row>
    <row r="51" spans="1:19" x14ac:dyDescent="0.15">
      <c r="A51" s="2" t="s">
        <v>43</v>
      </c>
      <c r="B51" s="2"/>
      <c r="C51" s="2"/>
      <c r="D51" s="2"/>
      <c r="E51" s="2"/>
      <c r="F51" s="5">
        <v>379.7</v>
      </c>
      <c r="G51" s="2"/>
      <c r="H51" s="2"/>
      <c r="I51" s="5">
        <v>367.3</v>
      </c>
      <c r="J51" s="2"/>
      <c r="K51" s="2"/>
      <c r="L51" s="2"/>
      <c r="M51" s="2" t="s">
        <v>38</v>
      </c>
      <c r="N51" s="2"/>
      <c r="O51" s="7"/>
      <c r="P51" s="9"/>
      <c r="Q51" s="2"/>
      <c r="R51" s="7">
        <v>200</v>
      </c>
    </row>
    <row r="52" spans="1:19" x14ac:dyDescent="0.15">
      <c r="A52" s="2" t="s">
        <v>59</v>
      </c>
      <c r="B52" s="2"/>
      <c r="C52" s="2"/>
      <c r="D52" s="2"/>
      <c r="E52" s="2"/>
      <c r="F52" s="5">
        <v>600</v>
      </c>
      <c r="G52" s="2"/>
      <c r="H52" s="2"/>
      <c r="I52" s="5">
        <v>631.80999999999995</v>
      </c>
      <c r="J52" s="2"/>
      <c r="K52" s="2"/>
      <c r="L52" s="2"/>
      <c r="M52" s="2" t="s">
        <v>41</v>
      </c>
      <c r="N52" s="2"/>
      <c r="O52" s="7">
        <v>169.59</v>
      </c>
      <c r="P52" s="9"/>
      <c r="Q52" s="2"/>
      <c r="R52" s="7"/>
    </row>
    <row r="53" spans="1:19" x14ac:dyDescent="0.15">
      <c r="A53" s="2" t="s">
        <v>44</v>
      </c>
      <c r="F53" s="5">
        <v>800.65</v>
      </c>
      <c r="I53" s="5">
        <v>512.86</v>
      </c>
      <c r="J53" s="2"/>
      <c r="K53" s="2"/>
      <c r="L53" s="2"/>
      <c r="P53" s="5">
        <f>SUM(O46:O52)</f>
        <v>969.59</v>
      </c>
      <c r="S53" s="5">
        <f>SUM(R46:R52)</f>
        <v>1000</v>
      </c>
    </row>
    <row r="54" spans="1:19" x14ac:dyDescent="0.15">
      <c r="A54" s="2" t="s">
        <v>45</v>
      </c>
      <c r="B54" s="2"/>
      <c r="C54" s="2"/>
      <c r="D54" s="2"/>
      <c r="E54" s="2"/>
      <c r="G54" s="2"/>
      <c r="H54" s="2"/>
      <c r="I54" s="5"/>
      <c r="J54" s="2"/>
      <c r="L54" s="2"/>
      <c r="M54" s="2"/>
      <c r="N54" s="2"/>
      <c r="O54" s="7"/>
      <c r="P54" s="5"/>
      <c r="R54" s="7"/>
      <c r="S54" s="5"/>
    </row>
    <row r="55" spans="1:19" x14ac:dyDescent="0.15">
      <c r="A55" s="2" t="s">
        <v>67</v>
      </c>
      <c r="F55" s="5">
        <v>472.14</v>
      </c>
      <c r="I55" s="5">
        <v>309.07</v>
      </c>
      <c r="J55" s="2"/>
      <c r="K55" s="2" t="s">
        <v>27</v>
      </c>
      <c r="M55" s="2" t="s">
        <v>70</v>
      </c>
      <c r="O55" s="9">
        <v>100</v>
      </c>
      <c r="R55" s="9">
        <v>100</v>
      </c>
    </row>
    <row r="56" spans="1:19" x14ac:dyDescent="0.15">
      <c r="A56" s="2" t="s">
        <v>77</v>
      </c>
      <c r="B56" s="2"/>
      <c r="C56" s="2"/>
      <c r="D56" s="2"/>
      <c r="E56" s="2"/>
      <c r="F56" s="5">
        <v>1483.12</v>
      </c>
      <c r="G56" s="2"/>
      <c r="H56" s="2"/>
      <c r="I56" s="5">
        <v>1390.29</v>
      </c>
      <c r="J56" s="2"/>
      <c r="M56" s="2" t="s">
        <v>39</v>
      </c>
      <c r="O56" s="9">
        <v>655</v>
      </c>
      <c r="Q56" s="2"/>
      <c r="R56" s="9">
        <v>895</v>
      </c>
    </row>
    <row r="57" spans="1:19" x14ac:dyDescent="0.15">
      <c r="A57" s="2" t="s">
        <v>48</v>
      </c>
      <c r="B57" s="2"/>
      <c r="C57" s="2"/>
      <c r="D57" s="2"/>
      <c r="E57" s="2"/>
      <c r="F57" s="5"/>
      <c r="G57" s="2"/>
      <c r="H57" s="2"/>
      <c r="I57" s="5">
        <f>17.65+38.76</f>
        <v>56.41</v>
      </c>
      <c r="J57" s="2"/>
      <c r="P57" s="9">
        <f>SUM(O54:O56)</f>
        <v>755</v>
      </c>
      <c r="Q57" s="2"/>
      <c r="S57" s="9">
        <f>SUM(R54:R56)</f>
        <v>995</v>
      </c>
    </row>
    <row r="58" spans="1:19" x14ac:dyDescent="0.15">
      <c r="A58" s="2" t="s">
        <v>29</v>
      </c>
      <c r="B58" s="2"/>
      <c r="C58" s="2"/>
      <c r="D58" s="2"/>
      <c r="E58" s="2"/>
      <c r="F58" s="5">
        <v>191.34</v>
      </c>
      <c r="G58" s="2"/>
      <c r="H58" s="2"/>
      <c r="I58" s="5">
        <v>135.85</v>
      </c>
      <c r="J58" s="2"/>
      <c r="O58" s="7"/>
      <c r="P58" s="5"/>
      <c r="Q58" s="2"/>
      <c r="R58" s="7"/>
      <c r="S58" s="5"/>
    </row>
    <row r="59" spans="1:19" x14ac:dyDescent="0.15">
      <c r="A59" s="2" t="s">
        <v>46</v>
      </c>
      <c r="F59" s="5"/>
      <c r="I59" s="5"/>
      <c r="J59" s="2"/>
      <c r="K59" s="2" t="s">
        <v>28</v>
      </c>
      <c r="L59" s="2"/>
      <c r="M59" t="s">
        <v>72</v>
      </c>
      <c r="O59" s="5">
        <v>2375.4499999999998</v>
      </c>
      <c r="Q59" s="2"/>
      <c r="R59" s="7"/>
      <c r="S59" s="5">
        <v>2591.13</v>
      </c>
    </row>
    <row r="60" spans="1:19" x14ac:dyDescent="0.15">
      <c r="A60" s="2" t="s">
        <v>68</v>
      </c>
      <c r="B60" s="2"/>
      <c r="C60" s="2"/>
      <c r="D60" s="2"/>
      <c r="E60" s="2"/>
      <c r="F60" s="5">
        <v>9450</v>
      </c>
      <c r="G60" s="2"/>
      <c r="H60" s="2"/>
      <c r="I60" s="5"/>
      <c r="J60" s="2"/>
      <c r="K60" s="2"/>
      <c r="L60" s="2"/>
      <c r="M60" t="s">
        <v>73</v>
      </c>
      <c r="O60" s="5">
        <v>3049.94</v>
      </c>
      <c r="Q60" s="2"/>
      <c r="R60" s="7"/>
      <c r="S60" s="5">
        <v>1244.75</v>
      </c>
    </row>
    <row r="61" spans="1:19" x14ac:dyDescent="0.15">
      <c r="A61" s="2" t="s">
        <v>47</v>
      </c>
      <c r="F61" s="5"/>
      <c r="I61" s="5"/>
      <c r="J61" s="2"/>
      <c r="K61" s="2"/>
      <c r="L61" s="2"/>
      <c r="M61" s="2" t="s">
        <v>74</v>
      </c>
      <c r="N61" s="2"/>
      <c r="O61" s="5">
        <v>1649.08</v>
      </c>
      <c r="Q61" s="2"/>
      <c r="R61" s="7"/>
      <c r="S61" s="5">
        <v>1500.93</v>
      </c>
    </row>
    <row r="62" spans="1:19" x14ac:dyDescent="0.15">
      <c r="A62" s="2" t="s">
        <v>49</v>
      </c>
      <c r="F62" s="5">
        <v>39.78</v>
      </c>
      <c r="I62" s="5">
        <v>965.73</v>
      </c>
      <c r="J62" s="2"/>
      <c r="K62" s="2"/>
      <c r="L62" s="2"/>
      <c r="M62" s="2"/>
      <c r="N62" s="2"/>
      <c r="O62" s="7"/>
      <c r="P62" s="5">
        <f>O59+O60+O61</f>
        <v>7074.4699999999993</v>
      </c>
      <c r="Q62" s="2"/>
      <c r="R62" s="7"/>
      <c r="S62" s="5"/>
    </row>
    <row r="63" spans="1:19" x14ac:dyDescent="0.15">
      <c r="A63" s="2" t="s">
        <v>52</v>
      </c>
      <c r="F63" s="5">
        <v>9.3699999999999992</v>
      </c>
      <c r="I63" s="5">
        <v>22.9</v>
      </c>
      <c r="J63" s="2"/>
      <c r="K63" s="2"/>
      <c r="L63" s="2"/>
      <c r="M63" s="2"/>
      <c r="N63" s="2"/>
      <c r="O63" s="7"/>
      <c r="P63" s="5"/>
      <c r="Q63" s="2"/>
      <c r="R63" s="7"/>
      <c r="S63" s="5"/>
    </row>
    <row r="64" spans="1:19" x14ac:dyDescent="0.15">
      <c r="A64" s="2" t="s">
        <v>50</v>
      </c>
      <c r="F64" s="5">
        <v>32.75</v>
      </c>
      <c r="I64" s="5">
        <v>117.2</v>
      </c>
      <c r="J64" s="2"/>
      <c r="K64" s="2" t="s">
        <v>30</v>
      </c>
      <c r="L64" s="2"/>
      <c r="M64" s="2"/>
      <c r="N64" s="2"/>
      <c r="O64" s="7"/>
      <c r="P64" s="5"/>
      <c r="Q64" s="2"/>
      <c r="R64" s="7"/>
      <c r="S64" s="5">
        <v>66.12</v>
      </c>
    </row>
    <row r="65" spans="1:19" x14ac:dyDescent="0.15">
      <c r="A65" s="2" t="s">
        <v>51</v>
      </c>
      <c r="F65" s="5">
        <v>333.5</v>
      </c>
      <c r="I65" s="5">
        <v>289</v>
      </c>
      <c r="J65" s="2"/>
      <c r="K65" s="2" t="s">
        <v>58</v>
      </c>
      <c r="L65" s="2"/>
      <c r="M65" s="2"/>
      <c r="N65" s="2"/>
      <c r="O65" s="7"/>
      <c r="P65" s="5"/>
      <c r="Q65" s="2"/>
      <c r="R65" s="7"/>
      <c r="S65" s="5">
        <v>672.94</v>
      </c>
    </row>
    <row r="66" spans="1:19" x14ac:dyDescent="0.15">
      <c r="A66" s="2" t="s">
        <v>76</v>
      </c>
      <c r="B66" s="2"/>
      <c r="C66" s="2"/>
      <c r="D66" s="2"/>
      <c r="E66" s="2"/>
      <c r="F66" s="5">
        <v>353.89</v>
      </c>
      <c r="G66" s="2"/>
      <c r="H66" s="2"/>
      <c r="I66" s="5">
        <v>314.52</v>
      </c>
      <c r="J66" s="2"/>
      <c r="K66" s="2" t="s">
        <v>31</v>
      </c>
      <c r="L66" s="2"/>
      <c r="M66" s="2"/>
      <c r="N66" s="2"/>
      <c r="O66" s="7"/>
      <c r="P66" s="5">
        <v>125.07</v>
      </c>
      <c r="Q66" s="2"/>
      <c r="R66" s="7"/>
      <c r="S66" s="5">
        <f>940.7-92.11-672.94</f>
        <v>175.64999999999998</v>
      </c>
    </row>
    <row r="67" spans="1:19" x14ac:dyDescent="0.15">
      <c r="A67" s="2" t="s">
        <v>75</v>
      </c>
      <c r="B67" s="2"/>
      <c r="C67" s="2"/>
      <c r="D67" s="2"/>
      <c r="E67" s="2"/>
      <c r="F67" s="5">
        <v>722.6</v>
      </c>
      <c r="G67" s="2"/>
      <c r="H67" s="2"/>
      <c r="I67" s="5">
        <v>674.79</v>
      </c>
      <c r="J67" s="2"/>
      <c r="K67" s="2"/>
      <c r="L67" s="2"/>
      <c r="M67" s="2"/>
      <c r="N67" s="2"/>
      <c r="O67" s="7"/>
      <c r="P67" s="5"/>
      <c r="Q67" s="2"/>
      <c r="R67" s="7"/>
      <c r="S67" s="5"/>
    </row>
    <row r="68" spans="1:19" x14ac:dyDescent="0.15">
      <c r="A68" t="s">
        <v>37</v>
      </c>
      <c r="F68" s="5">
        <v>95.87</v>
      </c>
      <c r="I68" s="5">
        <v>82.37</v>
      </c>
      <c r="J68" s="2"/>
      <c r="K68" s="2" t="s">
        <v>32</v>
      </c>
      <c r="L68" s="2"/>
      <c r="M68" s="2" t="s">
        <v>34</v>
      </c>
      <c r="N68" s="2"/>
      <c r="O68" s="5">
        <v>39.450000000000003</v>
      </c>
      <c r="P68" s="7"/>
      <c r="Q68" s="2"/>
      <c r="S68" s="7"/>
    </row>
    <row r="69" spans="1:19" x14ac:dyDescent="0.15">
      <c r="A69" s="2" t="s">
        <v>69</v>
      </c>
      <c r="B69" s="2"/>
      <c r="C69" s="2"/>
      <c r="D69" s="2"/>
      <c r="E69" s="2"/>
      <c r="F69" s="5">
        <v>440</v>
      </c>
      <c r="G69" s="2"/>
      <c r="H69" s="2"/>
      <c r="I69" s="5">
        <v>158</v>
      </c>
      <c r="J69" s="2"/>
      <c r="K69" s="2"/>
      <c r="L69" s="2"/>
      <c r="M69" s="2" t="s">
        <v>33</v>
      </c>
      <c r="N69" s="2"/>
      <c r="O69" s="5">
        <v>641.15</v>
      </c>
      <c r="P69" s="7"/>
      <c r="Q69" s="2"/>
      <c r="R69" s="5">
        <v>518.26</v>
      </c>
      <c r="S69" s="7"/>
    </row>
    <row r="70" spans="1:19" x14ac:dyDescent="0.15">
      <c r="A70" s="2" t="s">
        <v>26</v>
      </c>
      <c r="B70" s="2"/>
      <c r="C70" s="2"/>
      <c r="D70" s="2"/>
      <c r="E70" s="2"/>
      <c r="F70" s="5">
        <v>70.28</v>
      </c>
      <c r="G70" s="2"/>
      <c r="H70" s="2"/>
      <c r="I70" s="5"/>
      <c r="J70" s="3"/>
      <c r="K70" s="2"/>
      <c r="L70" s="2"/>
      <c r="M70" s="2"/>
      <c r="N70" s="2"/>
      <c r="O70" s="7"/>
      <c r="P70" s="5">
        <f>O69-O68</f>
        <v>601.69999999999993</v>
      </c>
      <c r="Q70" s="2"/>
      <c r="R70" s="7"/>
      <c r="S70" s="5">
        <f>R69-R68</f>
        <v>518.26</v>
      </c>
    </row>
    <row r="71" spans="1:19" x14ac:dyDescent="0.15">
      <c r="A71" s="2" t="s">
        <v>55</v>
      </c>
      <c r="F71" s="5">
        <v>160.33000000000001</v>
      </c>
      <c r="I71" s="5">
        <v>154.28</v>
      </c>
      <c r="J71" s="2"/>
      <c r="K71" s="2"/>
      <c r="L71" s="2"/>
      <c r="N71" s="2"/>
      <c r="O71" s="7"/>
      <c r="P71" s="7"/>
      <c r="Q71" s="2"/>
      <c r="R71" s="7"/>
      <c r="S71" s="7"/>
    </row>
    <row r="72" spans="1:19" x14ac:dyDescent="0.15">
      <c r="A72" s="2" t="s">
        <v>62</v>
      </c>
      <c r="B72" s="2"/>
      <c r="C72" s="2"/>
      <c r="D72" s="2"/>
      <c r="E72" s="2"/>
      <c r="F72" s="5">
        <v>56</v>
      </c>
      <c r="G72" s="2"/>
      <c r="H72" s="2"/>
      <c r="I72" s="5"/>
      <c r="J72" s="2"/>
      <c r="K72" s="2" t="s">
        <v>35</v>
      </c>
      <c r="L72" s="2"/>
      <c r="N72" s="2"/>
      <c r="O72" s="7"/>
      <c r="P72" s="5">
        <v>7.0000000000000007E-2</v>
      </c>
      <c r="R72" s="7"/>
      <c r="S72" s="5"/>
    </row>
    <row r="73" spans="1:19" x14ac:dyDescent="0.15">
      <c r="A73" s="2" t="s">
        <v>53</v>
      </c>
      <c r="B73" s="2"/>
      <c r="C73" s="2"/>
      <c r="D73" s="2"/>
      <c r="E73" s="2"/>
      <c r="F73" s="5">
        <v>279.83</v>
      </c>
      <c r="G73" s="2"/>
      <c r="H73" s="2"/>
      <c r="I73" s="5">
        <v>157.19</v>
      </c>
      <c r="J73" s="3"/>
      <c r="K73" s="2"/>
      <c r="L73" s="2"/>
      <c r="N73" s="2"/>
      <c r="O73" s="7"/>
      <c r="P73" s="5"/>
      <c r="R73" s="7"/>
      <c r="S73" s="5"/>
    </row>
    <row r="74" spans="1:19" x14ac:dyDescent="0.15">
      <c r="A74" s="2" t="s">
        <v>42</v>
      </c>
      <c r="B74" s="2"/>
      <c r="C74" s="2"/>
      <c r="D74" s="2"/>
      <c r="E74" s="2"/>
      <c r="F74" s="5">
        <v>200</v>
      </c>
      <c r="G74" s="2"/>
      <c r="H74" s="2"/>
      <c r="I74" s="5">
        <v>178.9</v>
      </c>
      <c r="K74" s="2"/>
      <c r="L74" s="2"/>
      <c r="N74" s="2"/>
      <c r="O74" s="7"/>
      <c r="P74" s="5"/>
      <c r="R74" s="7"/>
      <c r="S74" s="5"/>
    </row>
    <row r="75" spans="1:19" x14ac:dyDescent="0.15">
      <c r="A75" s="2" t="s">
        <v>54</v>
      </c>
      <c r="B75" s="2"/>
      <c r="C75" s="2"/>
      <c r="D75" s="2"/>
      <c r="E75" s="2"/>
      <c r="F75" s="5">
        <v>28.1</v>
      </c>
      <c r="G75" s="2"/>
      <c r="H75" s="2"/>
      <c r="I75" s="5">
        <v>15.75</v>
      </c>
      <c r="K75" s="2"/>
      <c r="L75" s="2"/>
      <c r="M75" s="2"/>
      <c r="N75" s="2"/>
      <c r="O75" s="7"/>
      <c r="P75" s="5"/>
      <c r="R75" s="7"/>
      <c r="S75" s="5"/>
    </row>
    <row r="76" spans="1:19" x14ac:dyDescent="0.15">
      <c r="O76" s="7"/>
      <c r="P76" s="5"/>
      <c r="Q76" s="3"/>
      <c r="R76" s="7"/>
      <c r="S76" s="5"/>
    </row>
    <row r="77" spans="1:19" x14ac:dyDescent="0.15">
      <c r="A77" s="2" t="s">
        <v>7</v>
      </c>
      <c r="B77" s="2"/>
      <c r="C77" s="2"/>
      <c r="D77" s="2"/>
      <c r="E77" s="2"/>
      <c r="F77" s="7">
        <v>4328.4399999999996</v>
      </c>
      <c r="G77" s="2"/>
      <c r="H77" s="2"/>
      <c r="I77" s="7">
        <v>2535.0700000000002</v>
      </c>
      <c r="M77" s="2"/>
      <c r="N77" s="2"/>
      <c r="P77" s="5"/>
      <c r="S77" s="5"/>
    </row>
    <row r="78" spans="1:19" x14ac:dyDescent="0.15">
      <c r="A78" s="2"/>
      <c r="B78" s="2"/>
      <c r="C78" s="2"/>
      <c r="D78" s="2"/>
      <c r="E78" s="2"/>
      <c r="F78" s="7"/>
      <c r="G78" s="2"/>
      <c r="H78" s="2"/>
      <c r="I78" s="7"/>
      <c r="K78" s="2"/>
      <c r="L78" s="2"/>
      <c r="P78" s="7"/>
      <c r="S78" s="7"/>
    </row>
    <row r="79" spans="1:19" x14ac:dyDescent="0.15">
      <c r="A79" s="3" t="s">
        <v>15</v>
      </c>
      <c r="B79" s="3"/>
      <c r="C79" s="3"/>
      <c r="D79" s="3"/>
      <c r="E79" s="3"/>
      <c r="F79" s="6">
        <f>SUM(F44:F78)</f>
        <v>28962.899999999994</v>
      </c>
      <c r="G79" s="3"/>
      <c r="H79" s="3"/>
      <c r="I79" s="6">
        <f>SUM(I44:I78)</f>
        <v>23489.649999999998</v>
      </c>
      <c r="K79" s="3" t="s">
        <v>15</v>
      </c>
      <c r="L79" s="3"/>
      <c r="M79" s="3"/>
      <c r="N79" s="3"/>
      <c r="O79" s="2"/>
      <c r="P79" s="6">
        <f>SUM(P44:P77)</f>
        <v>28962.899999999998</v>
      </c>
      <c r="R79" s="2"/>
      <c r="S79" s="6">
        <f>SUM(S44:S77)</f>
        <v>23489.65</v>
      </c>
    </row>
    <row r="80" spans="1:19" x14ac:dyDescent="0.15">
      <c r="O80" s="3"/>
    </row>
  </sheetData>
  <mergeCells count="12">
    <mergeCell ref="M48:N48"/>
    <mergeCell ref="M47:N47"/>
    <mergeCell ref="L13:M13"/>
    <mergeCell ref="L6:M6"/>
    <mergeCell ref="B7:D7"/>
    <mergeCell ref="L8:N8"/>
    <mergeCell ref="B8:D8"/>
    <mergeCell ref="A1:F1"/>
    <mergeCell ref="A3:B3"/>
    <mergeCell ref="K3:L3"/>
    <mergeCell ref="A5:C5"/>
    <mergeCell ref="K5:M5"/>
  </mergeCells>
  <phoneticPr fontId="4" type="noConversion"/>
  <pageMargins left="0.19685039370078741" right="0.19685039370078741" top="0.59055118110236227" bottom="0.55118110236220474" header="0.23622047244094491" footer="0.51181102362204722"/>
  <pageSetup paperSize="9" orientation="landscape" verticalDpi="0" r:id="rId1"/>
  <headerFooter alignWithMargins="0">
    <oddHeader>&amp;L&amp;"Arial,Vet"&amp;12STICHTING NATUURHISTORISCH EN VOLKENKUNDIG MUSEUM IN OUDENBOSCH</oddHead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&amp; Kees</dc:creator>
  <cp:lastModifiedBy>Cindy Brewster</cp:lastModifiedBy>
  <cp:lastPrinted>2025-01-29T15:11:54Z</cp:lastPrinted>
  <dcterms:created xsi:type="dcterms:W3CDTF">2013-03-20T15:18:18Z</dcterms:created>
  <dcterms:modified xsi:type="dcterms:W3CDTF">2025-02-11T15:36:00Z</dcterms:modified>
</cp:coreProperties>
</file>